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- Tabelas Custo\"/>
    </mc:Choice>
  </mc:AlternateContent>
  <bookViews>
    <workbookView xWindow="0" yWindow="0" windowWidth="12300" windowHeight="12165" tabRatio="5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Plan1!$A$1:$D$51</definedName>
  </definedNames>
  <calcPr calcId="162913"/>
</workbook>
</file>

<file path=xl/calcChain.xml><?xml version="1.0" encoding="utf-8"?>
<calcChain xmlns="http://schemas.openxmlformats.org/spreadsheetml/2006/main">
  <c r="C35" i="1" l="1"/>
  <c r="C36" i="1" s="1"/>
  <c r="C25" i="1"/>
  <c r="C26" i="1" s="1"/>
  <c r="C49" i="1"/>
  <c r="C50" i="1" s="1"/>
  <c r="C45" i="1"/>
  <c r="C46" i="1" s="1"/>
  <c r="C44" i="1"/>
  <c r="C38" i="1"/>
  <c r="C39" i="1" s="1"/>
  <c r="C34" i="1"/>
  <c r="C28" i="1"/>
  <c r="C29" i="1" s="1"/>
  <c r="C24" i="1"/>
  <c r="C18" i="1"/>
  <c r="C19" i="1" s="1"/>
  <c r="C15" i="1"/>
  <c r="C16" i="1" s="1"/>
  <c r="C14" i="1"/>
  <c r="C8" i="1"/>
  <c r="C9" i="1" s="1"/>
  <c r="C6" i="1"/>
  <c r="C5" i="1"/>
  <c r="C27" i="1" l="1"/>
  <c r="C17" i="1"/>
  <c r="C37" i="1"/>
  <c r="C47" i="1"/>
  <c r="C7" i="1"/>
  <c r="C8" i="2"/>
  <c r="C9" i="2"/>
  <c r="C10" i="2"/>
  <c r="C17" i="2"/>
  <c r="C18" i="2"/>
  <c r="C19" i="2" s="1"/>
  <c r="A27" i="2"/>
  <c r="B27" i="2" s="1"/>
  <c r="A28" i="2"/>
  <c r="B28" i="2"/>
  <c r="C10" i="3"/>
  <c r="C48" i="1" l="1"/>
  <c r="C12" i="2"/>
  <c r="D28" i="2"/>
  <c r="C21" i="2"/>
  <c r="D27" i="2"/>
</calcChain>
</file>

<file path=xl/comments1.xml><?xml version="1.0" encoding="utf-8"?>
<comments xmlns="http://schemas.openxmlformats.org/spreadsheetml/2006/main">
  <authors>
    <author>Faby Chaves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 xml:space="preserve">FCO: Informe aqui o valor bruto a ser pago ao RPA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FCO: Informe aqui o valor bruto a ser pago ao RPA.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<sst xmlns="http://schemas.openxmlformats.org/spreadsheetml/2006/main" count="71" uniqueCount="37">
  <si>
    <t>PLANILHA DE CALC. AUTÔNOMOS</t>
  </si>
  <si>
    <t>VALOR BRUTO</t>
  </si>
  <si>
    <t>ISS - 5%</t>
  </si>
  <si>
    <t>INSS - 11%</t>
  </si>
  <si>
    <t>VALOR LIQUIDO</t>
  </si>
  <si>
    <t>PAGAMENTO DE AUTÔNOMO C/ IRRF 7,5%</t>
  </si>
  <si>
    <t>IRRF -  7,5%</t>
  </si>
  <si>
    <t>PAGAMENTO DE AUTÔNOMO C/ IRRF 15%</t>
  </si>
  <si>
    <t>IRRF - 15%</t>
  </si>
  <si>
    <t xml:space="preserve">Despesa referente a pagamento de autônomo </t>
  </si>
  <si>
    <t xml:space="preserve">Despesa total </t>
  </si>
  <si>
    <t>7,5%</t>
  </si>
  <si>
    <t>15%</t>
  </si>
  <si>
    <t xml:space="preserve">Valor do funcionário </t>
  </si>
  <si>
    <t>Ticket</t>
  </si>
  <si>
    <t xml:space="preserve">Vale transporte </t>
  </si>
  <si>
    <t>Planilha para Cálculo de Autônomos</t>
  </si>
  <si>
    <t>Pagamento de Autônomo S/ IRRF</t>
  </si>
  <si>
    <t>Líquido à Receber</t>
  </si>
  <si>
    <t>INSS Patronal - 20%</t>
  </si>
  <si>
    <t>Custo Total Projeto (Valor que deve constar no Pedido de Compras)</t>
  </si>
  <si>
    <t>Valor Bruto (Valor que deve constar no Requerimento)</t>
  </si>
  <si>
    <t>Pagamento de Autônomo c/ IRRF 7,5%</t>
  </si>
  <si>
    <t>R$ 1.903,99 à 2.826,65</t>
  </si>
  <si>
    <t>IRRF - 7,5% (menos alíquota de R$ 142,80)</t>
  </si>
  <si>
    <t>Pagamento de Autônomo c/ IRRF 15%</t>
  </si>
  <si>
    <t>IRRF - 15% (menos alíquota de R$ 354,80)</t>
  </si>
  <si>
    <t>R$ 2.826,66 à 3.751,01</t>
  </si>
  <si>
    <t>Pagamento de Autônomo c/ IRRF 22,5%</t>
  </si>
  <si>
    <t>R$ 3.751,02 à 4.664,68</t>
  </si>
  <si>
    <t>IRRF - 22,5% (menos alíquota de R$ 636,13)</t>
  </si>
  <si>
    <t>Pagamento de Autônomo c/ IRRF 27,5%</t>
  </si>
  <si>
    <r>
      <t>INSS - 11%</t>
    </r>
    <r>
      <rPr>
        <sz val="11"/>
        <color rgb="FFFF0000"/>
        <rFont val="Calibri"/>
        <family val="2"/>
      </rPr>
      <t>*</t>
    </r>
  </si>
  <si>
    <t>Até R$1.903,98</t>
  </si>
  <si>
    <t xml:space="preserve">Acima de R$ 4.664,69 </t>
  </si>
  <si>
    <t>IRRF - 27,5% (menos alíquota de R$ 869,36)</t>
  </si>
  <si>
    <t>*Teto Máximo para recolhimento de INSS é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</si>
</sst>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2" x14ac:knownFonts="1">
    <font>
      <sz val="11"/>
      <color indexed="8"/>
      <name val="Calibri"/>
      <family val="2"/>
    </font>
    <font>
      <sz val="11"/>
      <color indexed="8"/>
      <name val="Arial"/>
      <family val="2"/>
    </font>
    <font>
      <b/>
      <u/>
      <sz val="14"/>
      <color indexed="8"/>
      <name val="Arial"/>
      <family val="2"/>
    </font>
    <font>
      <u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4" fillId="0" borderId="5" xfId="0" applyFont="1" applyBorder="1"/>
    <xf numFmtId="0" fontId="4" fillId="0" borderId="0" xfId="0" applyFont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/>
    <xf numFmtId="4" fontId="5" fillId="3" borderId="6" xfId="0" applyNumberFormat="1" applyFont="1" applyFill="1" applyBorder="1" applyAlignment="1" applyProtection="1">
      <alignment horizontal="right"/>
    </xf>
    <xf numFmtId="0" fontId="4" fillId="3" borderId="13" xfId="0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0" fontId="1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0" fontId="4" fillId="0" borderId="16" xfId="0" applyFont="1" applyBorder="1"/>
    <xf numFmtId="0" fontId="0" fillId="0" borderId="19" xfId="0" applyBorder="1"/>
    <xf numFmtId="4" fontId="0" fillId="0" borderId="20" xfId="0" applyNumberFormat="1" applyBorder="1"/>
    <xf numFmtId="4" fontId="4" fillId="3" borderId="21" xfId="0" applyNumberFormat="1" applyFont="1" applyFill="1" applyBorder="1" applyAlignment="1">
      <alignment horizontal="right"/>
    </xf>
    <xf numFmtId="4" fontId="4" fillId="3" borderId="22" xfId="0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0" fillId="0" borderId="24" xfId="0" applyBorder="1" applyAlignment="1">
      <alignment vertical="center"/>
    </xf>
    <xf numFmtId="164" fontId="0" fillId="0" borderId="25" xfId="1" applyFont="1" applyBorder="1" applyAlignment="1">
      <alignment vertical="center"/>
    </xf>
    <xf numFmtId="0" fontId="0" fillId="4" borderId="24" xfId="0" applyFill="1" applyBorder="1" applyAlignment="1">
      <alignment vertical="center"/>
    </xf>
    <xf numFmtId="164" fontId="7" fillId="4" borderId="25" xfId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164" fontId="7" fillId="5" borderId="27" xfId="1" applyFont="1" applyFill="1" applyBorder="1" applyAlignment="1">
      <alignment vertical="center"/>
    </xf>
    <xf numFmtId="164" fontId="7" fillId="0" borderId="30" xfId="1" applyFont="1" applyBorder="1" applyAlignment="1">
      <alignment horizontal="center" vertical="center"/>
    </xf>
    <xf numFmtId="164" fontId="7" fillId="0" borderId="31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30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51"/>
  <sheetViews>
    <sheetView showGridLines="0" tabSelected="1" zoomScaleNormal="100" workbookViewId="0">
      <pane ySplit="1" topLeftCell="A2" activePane="bottomLeft" state="frozen"/>
      <selection activeCell="B1" sqref="B1"/>
      <selection pane="bottomLeft" activeCell="J21" sqref="J21"/>
    </sheetView>
  </sheetViews>
  <sheetFormatPr defaultColWidth="9" defaultRowHeight="15" x14ac:dyDescent="0.25"/>
  <cols>
    <col min="1" max="1" width="4.42578125" style="27" customWidth="1"/>
    <col min="2" max="2" width="62" style="27" bestFit="1" customWidth="1"/>
    <col min="3" max="3" width="13.28515625" style="28" bestFit="1" customWidth="1"/>
    <col min="4" max="4" width="5.5703125" style="27" customWidth="1"/>
    <col min="5" max="16384" width="9" style="27"/>
  </cols>
  <sheetData>
    <row r="1" spans="2:3" ht="26.25" customHeight="1" thickBot="1" x14ac:dyDescent="0.3">
      <c r="B1" s="39" t="s">
        <v>16</v>
      </c>
      <c r="C1" s="39"/>
    </row>
    <row r="2" spans="2:3" x14ac:dyDescent="0.25">
      <c r="B2" s="37" t="s">
        <v>17</v>
      </c>
      <c r="C2" s="38"/>
    </row>
    <row r="3" spans="2:3" x14ac:dyDescent="0.25">
      <c r="B3" s="40" t="s">
        <v>33</v>
      </c>
      <c r="C3" s="41"/>
    </row>
    <row r="4" spans="2:3" x14ac:dyDescent="0.25">
      <c r="B4" s="29" t="s">
        <v>21</v>
      </c>
      <c r="C4" s="30">
        <v>0</v>
      </c>
    </row>
    <row r="5" spans="2:3" x14ac:dyDescent="0.25">
      <c r="B5" s="29" t="s">
        <v>2</v>
      </c>
      <c r="C5" s="30">
        <f>C4*5%</f>
        <v>0</v>
      </c>
    </row>
    <row r="6" spans="2:3" x14ac:dyDescent="0.25">
      <c r="B6" s="29" t="s">
        <v>3</v>
      </c>
      <c r="C6" s="30">
        <f>C4*11%</f>
        <v>0</v>
      </c>
    </row>
    <row r="7" spans="2:3" x14ac:dyDescent="0.25">
      <c r="B7" s="31" t="s">
        <v>18</v>
      </c>
      <c r="C7" s="32">
        <f>C4-C5-C6</f>
        <v>0</v>
      </c>
    </row>
    <row r="8" spans="2:3" x14ac:dyDescent="0.25">
      <c r="B8" s="29" t="s">
        <v>19</v>
      </c>
      <c r="C8" s="30">
        <f>C4*20%</f>
        <v>0</v>
      </c>
    </row>
    <row r="9" spans="2:3" ht="15.75" thickBot="1" x14ac:dyDescent="0.3">
      <c r="B9" s="33" t="s">
        <v>20</v>
      </c>
      <c r="C9" s="34">
        <f>C4+C8</f>
        <v>0</v>
      </c>
    </row>
    <row r="10" spans="2:3" ht="15.75" thickBot="1" x14ac:dyDescent="0.3"/>
    <row r="11" spans="2:3" x14ac:dyDescent="0.25">
      <c r="B11" s="37" t="s">
        <v>22</v>
      </c>
      <c r="C11" s="38"/>
    </row>
    <row r="12" spans="2:3" x14ac:dyDescent="0.25">
      <c r="B12" s="35" t="s">
        <v>23</v>
      </c>
      <c r="C12" s="36"/>
    </row>
    <row r="13" spans="2:3" x14ac:dyDescent="0.25">
      <c r="B13" s="29" t="s">
        <v>21</v>
      </c>
      <c r="C13" s="30"/>
    </row>
    <row r="14" spans="2:3" x14ac:dyDescent="0.25">
      <c r="B14" s="29" t="s">
        <v>2</v>
      </c>
      <c r="C14" s="30">
        <f>C13*5%</f>
        <v>0</v>
      </c>
    </row>
    <row r="15" spans="2:3" x14ac:dyDescent="0.25">
      <c r="B15" s="29" t="s">
        <v>3</v>
      </c>
      <c r="C15" s="30">
        <f>C13*11%</f>
        <v>0</v>
      </c>
    </row>
    <row r="16" spans="2:3" x14ac:dyDescent="0.25">
      <c r="B16" s="29" t="s">
        <v>24</v>
      </c>
      <c r="C16" s="30">
        <f>SUM(C13-C15)*7.5%-(142.8)</f>
        <v>-142.80000000000001</v>
      </c>
    </row>
    <row r="17" spans="2:3" x14ac:dyDescent="0.25">
      <c r="B17" s="31" t="s">
        <v>18</v>
      </c>
      <c r="C17" s="32">
        <f>C13-C14-C15-C16</f>
        <v>142.80000000000001</v>
      </c>
    </row>
    <row r="18" spans="2:3" x14ac:dyDescent="0.25">
      <c r="B18" s="29" t="s">
        <v>19</v>
      </c>
      <c r="C18" s="30">
        <f>C13*20%</f>
        <v>0</v>
      </c>
    </row>
    <row r="19" spans="2:3" ht="15.75" thickBot="1" x14ac:dyDescent="0.3">
      <c r="B19" s="33" t="s">
        <v>20</v>
      </c>
      <c r="C19" s="34">
        <f>C13+C18</f>
        <v>0</v>
      </c>
    </row>
    <row r="20" spans="2:3" ht="15.75" thickBot="1" x14ac:dyDescent="0.3"/>
    <row r="21" spans="2:3" x14ac:dyDescent="0.25">
      <c r="B21" s="37" t="s">
        <v>25</v>
      </c>
      <c r="C21" s="38"/>
    </row>
    <row r="22" spans="2:3" x14ac:dyDescent="0.25">
      <c r="B22" s="35" t="s">
        <v>27</v>
      </c>
      <c r="C22" s="36"/>
    </row>
    <row r="23" spans="2:3" x14ac:dyDescent="0.25">
      <c r="B23" s="29" t="s">
        <v>21</v>
      </c>
      <c r="C23" s="30">
        <v>0</v>
      </c>
    </row>
    <row r="24" spans="2:3" x14ac:dyDescent="0.25">
      <c r="B24" s="29" t="s">
        <v>2</v>
      </c>
      <c r="C24" s="30">
        <f>C23*5%</f>
        <v>0</v>
      </c>
    </row>
    <row r="25" spans="2:3" x14ac:dyDescent="0.25">
      <c r="B25" s="29" t="s">
        <v>3</v>
      </c>
      <c r="C25" s="30">
        <f>C23*11%</f>
        <v>0</v>
      </c>
    </row>
    <row r="26" spans="2:3" x14ac:dyDescent="0.25">
      <c r="B26" s="29" t="s">
        <v>26</v>
      </c>
      <c r="C26" s="30">
        <f>SUM(C23-C25)*15%-(354.8)</f>
        <v>-354.8</v>
      </c>
    </row>
    <row r="27" spans="2:3" x14ac:dyDescent="0.25">
      <c r="B27" s="31" t="s">
        <v>18</v>
      </c>
      <c r="C27" s="32">
        <f>C23-C24-C25-C26</f>
        <v>354.8</v>
      </c>
    </row>
    <row r="28" spans="2:3" x14ac:dyDescent="0.25">
      <c r="B28" s="29" t="s">
        <v>19</v>
      </c>
      <c r="C28" s="30">
        <f>C23*20%</f>
        <v>0</v>
      </c>
    </row>
    <row r="29" spans="2:3" ht="15.75" thickBot="1" x14ac:dyDescent="0.3">
      <c r="B29" s="33" t="s">
        <v>20</v>
      </c>
      <c r="C29" s="34">
        <f>C23+C28</f>
        <v>0</v>
      </c>
    </row>
    <row r="30" spans="2:3" ht="15.75" thickBot="1" x14ac:dyDescent="0.3"/>
    <row r="31" spans="2:3" x14ac:dyDescent="0.25">
      <c r="B31" s="37" t="s">
        <v>28</v>
      </c>
      <c r="C31" s="38"/>
    </row>
    <row r="32" spans="2:3" x14ac:dyDescent="0.25">
      <c r="B32" s="35" t="s">
        <v>29</v>
      </c>
      <c r="C32" s="36"/>
    </row>
    <row r="33" spans="2:3" x14ac:dyDescent="0.25">
      <c r="B33" s="29" t="s">
        <v>21</v>
      </c>
      <c r="C33" s="30">
        <v>0</v>
      </c>
    </row>
    <row r="34" spans="2:3" x14ac:dyDescent="0.25">
      <c r="B34" s="29" t="s">
        <v>2</v>
      </c>
      <c r="C34" s="30">
        <f>C33*5%</f>
        <v>0</v>
      </c>
    </row>
    <row r="35" spans="2:3" x14ac:dyDescent="0.25">
      <c r="B35" s="29" t="s">
        <v>3</v>
      </c>
      <c r="C35" s="30">
        <f>C33*11%</f>
        <v>0</v>
      </c>
    </row>
    <row r="36" spans="2:3" x14ac:dyDescent="0.25">
      <c r="B36" s="29" t="s">
        <v>30</v>
      </c>
      <c r="C36" s="30">
        <f>SUM(C33-C35)*22.5%-(636.13)</f>
        <v>-636.13</v>
      </c>
    </row>
    <row r="37" spans="2:3" x14ac:dyDescent="0.25">
      <c r="B37" s="31" t="s">
        <v>18</v>
      </c>
      <c r="C37" s="32">
        <f>C33-C34-C35-C36</f>
        <v>636.13</v>
      </c>
    </row>
    <row r="38" spans="2:3" x14ac:dyDescent="0.25">
      <c r="B38" s="29" t="s">
        <v>19</v>
      </c>
      <c r="C38" s="30">
        <f>C33*20%</f>
        <v>0</v>
      </c>
    </row>
    <row r="39" spans="2:3" ht="15.75" thickBot="1" x14ac:dyDescent="0.3">
      <c r="B39" s="33" t="s">
        <v>20</v>
      </c>
      <c r="C39" s="34">
        <f>C33+C38</f>
        <v>0</v>
      </c>
    </row>
    <row r="40" spans="2:3" ht="15.75" thickBot="1" x14ac:dyDescent="0.3"/>
    <row r="41" spans="2:3" x14ac:dyDescent="0.25">
      <c r="B41" s="37" t="s">
        <v>31</v>
      </c>
      <c r="C41" s="38"/>
    </row>
    <row r="42" spans="2:3" x14ac:dyDescent="0.25">
      <c r="B42" s="35" t="s">
        <v>34</v>
      </c>
      <c r="C42" s="36"/>
    </row>
    <row r="43" spans="2:3" x14ac:dyDescent="0.25">
      <c r="B43" s="29" t="s">
        <v>21</v>
      </c>
      <c r="C43" s="30"/>
    </row>
    <row r="44" spans="2:3" x14ac:dyDescent="0.25">
      <c r="B44" s="29" t="s">
        <v>2</v>
      </c>
      <c r="C44" s="30">
        <f>C43*5%</f>
        <v>0</v>
      </c>
    </row>
    <row r="45" spans="2:3" hidden="1" x14ac:dyDescent="0.25">
      <c r="B45" s="29" t="s">
        <v>32</v>
      </c>
      <c r="C45" s="30">
        <f>C43*11%</f>
        <v>0</v>
      </c>
    </row>
    <row r="46" spans="2:3" x14ac:dyDescent="0.25">
      <c r="B46" s="29" t="s">
        <v>32</v>
      </c>
      <c r="C46" s="30">
        <f>IF(C45&gt;$C$51,$C$51,C45)</f>
        <v>0</v>
      </c>
    </row>
    <row r="47" spans="2:3" x14ac:dyDescent="0.25">
      <c r="B47" s="29" t="s">
        <v>35</v>
      </c>
      <c r="C47" s="30">
        <f>SUM(C43-C46)*27.5%-(869.36)</f>
        <v>-869.36</v>
      </c>
    </row>
    <row r="48" spans="2:3" x14ac:dyDescent="0.25">
      <c r="B48" s="31" t="s">
        <v>18</v>
      </c>
      <c r="C48" s="32">
        <f>C43-C44-C46-C47</f>
        <v>869.36</v>
      </c>
    </row>
    <row r="49" spans="2:3" x14ac:dyDescent="0.25">
      <c r="B49" s="29" t="s">
        <v>19</v>
      </c>
      <c r="C49" s="30">
        <f>C43*20%</f>
        <v>0</v>
      </c>
    </row>
    <row r="50" spans="2:3" ht="15.75" thickBot="1" x14ac:dyDescent="0.3">
      <c r="B50" s="33" t="s">
        <v>20</v>
      </c>
      <c r="C50" s="34">
        <f>C43+C49</f>
        <v>0</v>
      </c>
    </row>
    <row r="51" spans="2:3" x14ac:dyDescent="0.25">
      <c r="B51" s="50" t="s">
        <v>36</v>
      </c>
      <c r="C51" s="49">
        <v>707.69</v>
      </c>
    </row>
  </sheetData>
  <sheetProtection selectLockedCells="1" selectUnlockedCells="1"/>
  <mergeCells count="11">
    <mergeCell ref="B1:C1"/>
    <mergeCell ref="B11:C11"/>
    <mergeCell ref="B12:C12"/>
    <mergeCell ref="B3:C3"/>
    <mergeCell ref="B2:C2"/>
    <mergeCell ref="B42:C42"/>
    <mergeCell ref="B21:C21"/>
    <mergeCell ref="B22:C22"/>
    <mergeCell ref="B31:C31"/>
    <mergeCell ref="B32:C32"/>
    <mergeCell ref="B41:C41"/>
  </mergeCells>
  <pageMargins left="0.51181102362204722" right="0.51181102362204722" top="0.78740157480314965" bottom="0.78740157480314965" header="0.51181102362204722" footer="0.51181102362204722"/>
  <pageSetup paperSize="9" firstPageNumber="0" orientation="portrait" horizontalDpi="300" verticalDpi="300" r:id="rId1"/>
  <headerFooter alignWithMargins="0">
    <oddHeader>&amp;C&amp;G</oddHeader>
    <oddFooter>&amp;LÚltima Revisão: Jan/2021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8" sqref="C18:E18"/>
    </sheetView>
  </sheetViews>
  <sheetFormatPr defaultColWidth="9" defaultRowHeight="15" x14ac:dyDescent="0.25"/>
  <cols>
    <col min="1" max="1" width="9.28515625" customWidth="1"/>
    <col min="2" max="2" width="23.140625" customWidth="1"/>
    <col min="3" max="3" width="5" customWidth="1"/>
    <col min="4" max="4" width="15" customWidth="1"/>
    <col min="5" max="5" width="18.140625" customWidth="1"/>
    <col min="6" max="6" width="9.85546875" style="1" customWidth="1"/>
    <col min="7" max="7" width="6.7109375" hidden="1" customWidth="1"/>
  </cols>
  <sheetData>
    <row r="1" spans="1:7" x14ac:dyDescent="0.25">
      <c r="A1" s="2"/>
      <c r="B1" s="3"/>
      <c r="C1" s="3"/>
      <c r="D1" s="3"/>
      <c r="E1" s="3"/>
      <c r="F1" s="4"/>
      <c r="G1" s="5"/>
    </row>
    <row r="2" spans="1:7" ht="18" x14ac:dyDescent="0.25">
      <c r="A2" s="6"/>
      <c r="B2" s="7" t="s">
        <v>0</v>
      </c>
      <c r="C2" s="8"/>
      <c r="D2" s="9"/>
      <c r="E2" s="8"/>
      <c r="F2" s="10"/>
      <c r="G2" s="11"/>
    </row>
    <row r="3" spans="1:7" ht="18" x14ac:dyDescent="0.25">
      <c r="A3" s="6"/>
      <c r="B3" s="12"/>
      <c r="C3" s="12"/>
      <c r="D3" s="12"/>
      <c r="E3" s="12"/>
      <c r="F3" s="10"/>
      <c r="G3" s="11"/>
    </row>
    <row r="4" spans="1:7" ht="18" x14ac:dyDescent="0.25">
      <c r="A4" s="6"/>
      <c r="B4" s="12"/>
      <c r="C4" s="12"/>
      <c r="D4" s="12"/>
      <c r="E4" s="12"/>
      <c r="F4" s="10"/>
      <c r="G4" s="11"/>
    </row>
    <row r="5" spans="1:7" ht="18" x14ac:dyDescent="0.25">
      <c r="A5" s="6"/>
      <c r="B5" s="43" t="s">
        <v>5</v>
      </c>
      <c r="C5" s="43"/>
      <c r="D5" s="43"/>
      <c r="E5" s="43"/>
      <c r="F5" s="10"/>
      <c r="G5" s="11"/>
    </row>
    <row r="6" spans="1:7" ht="18" x14ac:dyDescent="0.25">
      <c r="A6" s="6"/>
      <c r="B6" s="44"/>
      <c r="C6" s="44"/>
      <c r="D6" s="44"/>
      <c r="E6" s="44"/>
      <c r="F6" s="10"/>
      <c r="G6" s="11"/>
    </row>
    <row r="7" spans="1:7" ht="18" x14ac:dyDescent="0.25">
      <c r="A7" s="6"/>
      <c r="B7" s="13" t="s">
        <v>1</v>
      </c>
      <c r="C7" s="42">
        <v>3087.89</v>
      </c>
      <c r="D7" s="42"/>
      <c r="E7" s="42"/>
      <c r="F7" s="10"/>
      <c r="G7" s="11"/>
    </row>
    <row r="8" spans="1:7" ht="18" x14ac:dyDescent="0.25">
      <c r="A8" s="6"/>
      <c r="B8" s="13" t="s">
        <v>2</v>
      </c>
      <c r="C8" s="42">
        <f>SUM(C7*5%)</f>
        <v>154.39449999999999</v>
      </c>
      <c r="D8" s="42"/>
      <c r="E8" s="42"/>
      <c r="F8" s="10"/>
      <c r="G8" s="11"/>
    </row>
    <row r="9" spans="1:7" ht="18" x14ac:dyDescent="0.25">
      <c r="A9" s="6"/>
      <c r="B9" s="13" t="s">
        <v>3</v>
      </c>
      <c r="C9" s="42">
        <f>SUM(C7*11%)</f>
        <v>339.66789999999997</v>
      </c>
      <c r="D9" s="42"/>
      <c r="E9" s="42"/>
      <c r="F9" s="10"/>
      <c r="G9" s="11"/>
    </row>
    <row r="10" spans="1:7" ht="18" x14ac:dyDescent="0.25">
      <c r="A10" s="6"/>
      <c r="B10" s="13" t="s">
        <v>6</v>
      </c>
      <c r="C10" s="42">
        <f>SUM(C7-C9)*7.5%-F10</f>
        <v>77.8066575</v>
      </c>
      <c r="D10" s="42"/>
      <c r="E10" s="42"/>
      <c r="F10" s="15">
        <v>128.31</v>
      </c>
      <c r="G10" s="16"/>
    </row>
    <row r="11" spans="1:7" ht="18" x14ac:dyDescent="0.25">
      <c r="A11" s="6"/>
      <c r="B11" s="47"/>
      <c r="C11" s="47"/>
      <c r="D11" s="47"/>
      <c r="E11" s="47"/>
      <c r="F11" s="10"/>
      <c r="G11" s="11"/>
    </row>
    <row r="12" spans="1:7" ht="18" x14ac:dyDescent="0.25">
      <c r="A12" s="6"/>
      <c r="B12" s="14" t="s">
        <v>4</v>
      </c>
      <c r="C12" s="46">
        <f>SUM(C7-C8-C9-C10)</f>
        <v>2516.0209425000003</v>
      </c>
      <c r="D12" s="46"/>
      <c r="E12" s="46"/>
      <c r="F12" s="10"/>
      <c r="G12" s="11"/>
    </row>
    <row r="13" spans="1:7" ht="18" x14ac:dyDescent="0.25">
      <c r="A13" s="6"/>
      <c r="B13" s="12"/>
      <c r="C13" s="12"/>
      <c r="D13" s="12"/>
      <c r="E13" s="12"/>
      <c r="F13" s="10"/>
      <c r="G13" s="11"/>
    </row>
    <row r="14" spans="1:7" ht="18" x14ac:dyDescent="0.25">
      <c r="A14" s="6"/>
      <c r="B14" s="43" t="s">
        <v>7</v>
      </c>
      <c r="C14" s="43"/>
      <c r="D14" s="43"/>
      <c r="E14" s="43"/>
      <c r="F14" s="10"/>
      <c r="G14" s="11"/>
    </row>
    <row r="15" spans="1:7" ht="18" x14ac:dyDescent="0.25">
      <c r="A15" s="6"/>
      <c r="B15" s="48"/>
      <c r="C15" s="48"/>
      <c r="D15" s="48"/>
      <c r="E15" s="48"/>
      <c r="F15" s="10"/>
      <c r="G15" s="11"/>
    </row>
    <row r="16" spans="1:7" ht="18" x14ac:dyDescent="0.25">
      <c r="A16" s="6"/>
      <c r="B16" s="13" t="s">
        <v>1</v>
      </c>
      <c r="C16" s="42">
        <v>3418.59</v>
      </c>
      <c r="D16" s="42"/>
      <c r="E16" s="42"/>
      <c r="F16" s="10"/>
      <c r="G16" s="11"/>
    </row>
    <row r="17" spans="1:7" ht="18" x14ac:dyDescent="0.25">
      <c r="A17" s="6"/>
      <c r="B17" s="13" t="s">
        <v>2</v>
      </c>
      <c r="C17" s="42">
        <f>SUM(C16*5%)</f>
        <v>170.92950000000002</v>
      </c>
      <c r="D17" s="42"/>
      <c r="E17" s="42"/>
      <c r="F17" s="10"/>
      <c r="G17" s="11"/>
    </row>
    <row r="18" spans="1:7" ht="18" x14ac:dyDescent="0.25">
      <c r="A18" s="6"/>
      <c r="B18" s="13" t="s">
        <v>3</v>
      </c>
      <c r="C18" s="42">
        <f>SUM(C16*11%)</f>
        <v>376.04490000000004</v>
      </c>
      <c r="D18" s="42"/>
      <c r="E18" s="42"/>
      <c r="F18" s="10"/>
      <c r="G18" s="11"/>
    </row>
    <row r="19" spans="1:7" ht="18" x14ac:dyDescent="0.25">
      <c r="A19" s="6"/>
      <c r="B19" s="13" t="s">
        <v>8</v>
      </c>
      <c r="C19" s="42">
        <f>SUM(C16-C18)*15%-F19</f>
        <v>135.78176500000001</v>
      </c>
      <c r="D19" s="42"/>
      <c r="E19" s="42"/>
      <c r="F19" s="17">
        <v>320.60000000000002</v>
      </c>
      <c r="G19" s="16"/>
    </row>
    <row r="20" spans="1:7" ht="18" x14ac:dyDescent="0.25">
      <c r="A20" s="6"/>
      <c r="B20" s="45"/>
      <c r="C20" s="45"/>
      <c r="D20" s="45"/>
      <c r="E20" s="45"/>
      <c r="F20" s="10"/>
      <c r="G20" s="11"/>
    </row>
    <row r="21" spans="1:7" ht="18" x14ac:dyDescent="0.25">
      <c r="A21" s="6"/>
      <c r="B21" s="14" t="s">
        <v>4</v>
      </c>
      <c r="C21" s="46">
        <f>SUM(C16-C17-C18-C19)</f>
        <v>2735.8338349999999</v>
      </c>
      <c r="D21" s="46"/>
      <c r="E21" s="46"/>
      <c r="F21" s="10"/>
      <c r="G21" s="11"/>
    </row>
    <row r="22" spans="1:7" ht="18" x14ac:dyDescent="0.25">
      <c r="A22" s="6"/>
      <c r="B22" s="12"/>
      <c r="C22" s="12"/>
      <c r="D22" s="12"/>
      <c r="E22" s="12"/>
      <c r="F22" s="10"/>
      <c r="G22" s="11"/>
    </row>
    <row r="23" spans="1:7" x14ac:dyDescent="0.25">
      <c r="A23" s="22"/>
      <c r="B23" s="22"/>
      <c r="C23" s="22"/>
      <c r="D23" s="22"/>
      <c r="E23" s="22"/>
      <c r="F23" s="23"/>
    </row>
    <row r="25" spans="1:7" x14ac:dyDescent="0.25">
      <c r="A25" t="s">
        <v>9</v>
      </c>
    </row>
    <row r="27" spans="1:7" x14ac:dyDescent="0.25">
      <c r="A27" s="1">
        <f>C7</f>
        <v>3087.89</v>
      </c>
      <c r="B27">
        <f>A27*20%</f>
        <v>617.57799999999997</v>
      </c>
      <c r="D27" s="1">
        <f>A27+B27</f>
        <v>3705.4679999999998</v>
      </c>
      <c r="E27" t="s">
        <v>10</v>
      </c>
      <c r="F27" s="1" t="s">
        <v>11</v>
      </c>
    </row>
    <row r="28" spans="1:7" x14ac:dyDescent="0.25">
      <c r="A28" s="1">
        <f>C16</f>
        <v>3418.59</v>
      </c>
      <c r="B28">
        <f>A28*20%</f>
        <v>683.71800000000007</v>
      </c>
      <c r="D28" s="1">
        <f>A28+B28</f>
        <v>4102.308</v>
      </c>
      <c r="E28" t="s">
        <v>10</v>
      </c>
      <c r="F28" s="1" t="s">
        <v>12</v>
      </c>
    </row>
  </sheetData>
  <sheetProtection selectLockedCells="1" selectUnlockedCells="1"/>
  <mergeCells count="16">
    <mergeCell ref="C18:E18"/>
    <mergeCell ref="C19:E19"/>
    <mergeCell ref="B20:E20"/>
    <mergeCell ref="C21:E21"/>
    <mergeCell ref="B11:E11"/>
    <mergeCell ref="C12:E12"/>
    <mergeCell ref="B14:E14"/>
    <mergeCell ref="B15:E15"/>
    <mergeCell ref="C16:E16"/>
    <mergeCell ref="C17:E17"/>
    <mergeCell ref="C10:E10"/>
    <mergeCell ref="B5:E5"/>
    <mergeCell ref="B6:E6"/>
    <mergeCell ref="C7:E7"/>
    <mergeCell ref="C8:E8"/>
    <mergeCell ref="C9:E9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0" sqref="C10"/>
    </sheetView>
  </sheetViews>
  <sheetFormatPr defaultColWidth="9" defaultRowHeight="15" x14ac:dyDescent="0.25"/>
  <cols>
    <col min="1" max="1" width="9" customWidth="1"/>
    <col min="2" max="2" width="25.140625" customWidth="1"/>
    <col min="3" max="3" width="9" customWidth="1"/>
    <col min="4" max="4" width="15.42578125" customWidth="1"/>
    <col min="5" max="5" width="31.140625" customWidth="1"/>
    <col min="6" max="6" width="14.28515625" customWidth="1"/>
  </cols>
  <sheetData>
    <row r="1" spans="1:7" ht="18" x14ac:dyDescent="0.25">
      <c r="A1" s="6"/>
      <c r="B1" s="43" t="s">
        <v>13</v>
      </c>
      <c r="C1" s="43"/>
      <c r="D1" s="43"/>
      <c r="E1" s="43"/>
      <c r="F1" s="10"/>
      <c r="G1" s="11"/>
    </row>
    <row r="2" spans="1:7" ht="18" x14ac:dyDescent="0.25">
      <c r="A2" s="6"/>
      <c r="B2" s="44"/>
      <c r="C2" s="44"/>
      <c r="D2" s="44"/>
      <c r="E2" s="44"/>
      <c r="F2" s="10"/>
      <c r="G2" s="11"/>
    </row>
    <row r="3" spans="1:7" ht="18" x14ac:dyDescent="0.25">
      <c r="A3" s="6"/>
      <c r="B3" s="13" t="s">
        <v>1</v>
      </c>
      <c r="C3" s="42">
        <v>4410</v>
      </c>
      <c r="D3" s="42"/>
      <c r="E3" s="42"/>
      <c r="F3" s="10"/>
      <c r="G3" s="11"/>
    </row>
    <row r="4" spans="1:7" ht="18" x14ac:dyDescent="0.25">
      <c r="A4" s="6"/>
      <c r="B4" s="13" t="s">
        <v>14</v>
      </c>
      <c r="C4" s="42">
        <v>70</v>
      </c>
      <c r="D4" s="42"/>
      <c r="E4" s="42"/>
      <c r="F4" s="10"/>
      <c r="G4" s="11"/>
    </row>
    <row r="5" spans="1:7" ht="18" x14ac:dyDescent="0.25">
      <c r="A5" s="6"/>
      <c r="B5" s="13" t="s">
        <v>15</v>
      </c>
      <c r="C5" s="24"/>
      <c r="D5" s="25"/>
      <c r="E5" s="26"/>
      <c r="F5" s="10"/>
      <c r="G5" s="11"/>
    </row>
    <row r="6" spans="1:7" ht="18" x14ac:dyDescent="0.25">
      <c r="A6" s="6"/>
      <c r="B6" s="13" t="s">
        <v>3</v>
      </c>
      <c r="C6" s="42">
        <v>482.93</v>
      </c>
      <c r="D6" s="42"/>
      <c r="E6" s="42"/>
      <c r="F6" s="10"/>
      <c r="G6" s="11"/>
    </row>
    <row r="7" spans="1:7" ht="18" x14ac:dyDescent="0.25">
      <c r="A7" s="6"/>
      <c r="B7" s="13"/>
      <c r="C7" s="24"/>
      <c r="D7" s="25"/>
      <c r="E7" s="26"/>
      <c r="F7" s="10"/>
      <c r="G7" s="11"/>
    </row>
    <row r="8" spans="1:7" ht="18" x14ac:dyDescent="0.25">
      <c r="A8" s="6"/>
      <c r="B8" s="13"/>
      <c r="C8" s="42"/>
      <c r="D8" s="42"/>
      <c r="E8" s="42"/>
      <c r="F8" s="17"/>
      <c r="G8" s="16"/>
    </row>
    <row r="9" spans="1:7" ht="18" x14ac:dyDescent="0.25">
      <c r="A9" s="6"/>
      <c r="B9" s="47"/>
      <c r="C9" s="47"/>
      <c r="D9" s="47"/>
      <c r="E9" s="47"/>
      <c r="F9" s="10"/>
      <c r="G9" s="11"/>
    </row>
    <row r="10" spans="1:7" ht="18" x14ac:dyDescent="0.25">
      <c r="A10" s="6"/>
      <c r="B10" s="14" t="s">
        <v>4</v>
      </c>
      <c r="C10" s="46">
        <f>C3-C4-E5-C6-C8</f>
        <v>3857.07</v>
      </c>
      <c r="D10" s="46"/>
      <c r="E10" s="46"/>
      <c r="F10" s="10"/>
      <c r="G10" s="11"/>
    </row>
    <row r="11" spans="1:7" ht="18" x14ac:dyDescent="0.25">
      <c r="A11" s="18"/>
      <c r="B11" s="19"/>
      <c r="C11" s="19"/>
      <c r="D11" s="19"/>
      <c r="E11" s="19"/>
      <c r="F11" s="20"/>
      <c r="G11" s="21"/>
    </row>
  </sheetData>
  <sheetProtection selectLockedCells="1" selectUnlockedCells="1"/>
  <mergeCells count="8">
    <mergeCell ref="B9:E9"/>
    <mergeCell ref="C10:E10"/>
    <mergeCell ref="B1:E1"/>
    <mergeCell ref="B2:E2"/>
    <mergeCell ref="C3:E3"/>
    <mergeCell ref="C4:E4"/>
    <mergeCell ref="C6:E6"/>
    <mergeCell ref="C8:E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Carvalhaes</dc:creator>
  <cp:lastModifiedBy>Usuário do Windows</cp:lastModifiedBy>
  <cp:lastPrinted>2021-01-20T11:44:55Z</cp:lastPrinted>
  <dcterms:created xsi:type="dcterms:W3CDTF">2017-07-11T13:50:07Z</dcterms:created>
  <dcterms:modified xsi:type="dcterms:W3CDTF">2021-01-20T11:45:22Z</dcterms:modified>
</cp:coreProperties>
</file>