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755" tabRatio="500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D26" i="1"/>
  <c r="D27" s="1"/>
  <c r="D50"/>
  <c r="D51" s="1"/>
  <c r="D46"/>
  <c r="D47" s="1"/>
  <c r="D45"/>
  <c r="D39"/>
  <c r="D40" s="1"/>
  <c r="D36"/>
  <c r="D37" s="1"/>
  <c r="D35"/>
  <c r="D29"/>
  <c r="D30" s="1"/>
  <c r="D25"/>
  <c r="D19"/>
  <c r="D20" s="1"/>
  <c r="D16"/>
  <c r="D17" s="1"/>
  <c r="D15"/>
  <c r="D9"/>
  <c r="D10" s="1"/>
  <c r="D7"/>
  <c r="D6"/>
  <c r="D28" l="1"/>
  <c r="D18"/>
  <c r="D38"/>
  <c r="D48"/>
  <c r="D8"/>
  <c r="C8" i="2"/>
  <c r="C9"/>
  <c r="C10"/>
  <c r="C17"/>
  <c r="C18"/>
  <c r="C19" s="1"/>
  <c r="A27"/>
  <c r="B27" s="1"/>
  <c r="A28"/>
  <c r="B28"/>
  <c r="C10" i="3"/>
  <c r="D49" i="1" l="1"/>
  <c r="C12" i="2"/>
  <c r="D28"/>
  <c r="C21"/>
  <c r="D27"/>
</calcChain>
</file>

<file path=xl/comments1.xml><?xml version="1.0" encoding="utf-8"?>
<comments xmlns="http://schemas.openxmlformats.org/spreadsheetml/2006/main">
  <authors>
    <author>Faby Chaves</author>
  </authors>
  <commentList>
    <comment ref="D5" authorId="0">
      <text>
        <r>
          <rPr>
            <b/>
            <sz val="9"/>
            <color indexed="81"/>
            <rFont val="Tahoma"/>
            <charset val="1"/>
          </rPr>
          <t xml:space="preserve">FCO: Informe aqui o valor bruto a ser pago ao RPA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4" authorId="0">
      <text>
        <r>
          <rPr>
            <b/>
            <sz val="9"/>
            <color indexed="81"/>
            <rFont val="Tahoma"/>
            <charset val="1"/>
          </rPr>
          <t>FCO: Informe aqui o valor bruto a ser pago ao RPA.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>
      <text>
        <r>
          <rPr>
            <b/>
            <sz val="9"/>
            <color indexed="81"/>
            <rFont val="Tahoma"/>
            <charset val="1"/>
          </rPr>
          <t>FCO: Informe aqui o valor bruto a ser pago ao RPA.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4" authorId="0">
      <text>
        <r>
          <rPr>
            <b/>
            <sz val="9"/>
            <color indexed="81"/>
            <rFont val="Tahoma"/>
            <charset val="1"/>
          </rPr>
          <t>FCO: Informe aqui o valor bruto a ser pago ao RPA.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44" authorId="0">
      <text>
        <r>
          <rPr>
            <b/>
            <sz val="9"/>
            <color indexed="81"/>
            <rFont val="Tahoma"/>
            <charset val="1"/>
          </rPr>
          <t>FCO: Informe aqui o valor bruto a ser pago ao RPA.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<sst xmlns="http://schemas.openxmlformats.org/spreadsheetml/2006/main" count="71" uniqueCount="37">
  <si>
    <t>PLANILHA DE CALC. AUTÔNOMOS</t>
  </si>
  <si>
    <t>VALOR BRUTO</t>
  </si>
  <si>
    <t>ISS - 5%</t>
  </si>
  <si>
    <t>INSS - 11%</t>
  </si>
  <si>
    <t>VALOR LIQUIDO</t>
  </si>
  <si>
    <t>PAGAMENTO DE AUTÔNOMO C/ IRRF 7,5%</t>
  </si>
  <si>
    <t>IRRF -  7,5%</t>
  </si>
  <si>
    <t>PAGAMENTO DE AUTÔNOMO C/ IRRF 15%</t>
  </si>
  <si>
    <t>IRRF - 15%</t>
  </si>
  <si>
    <t xml:space="preserve">Despesa referente a pagamento de autônomo </t>
  </si>
  <si>
    <t xml:space="preserve">Despesa total </t>
  </si>
  <si>
    <t>7,5%</t>
  </si>
  <si>
    <t>15%</t>
  </si>
  <si>
    <t xml:space="preserve">Valor do funcionário </t>
  </si>
  <si>
    <t>Ticket</t>
  </si>
  <si>
    <t xml:space="preserve">Vale transporte </t>
  </si>
  <si>
    <t>Planilha para Cálculo de Autônomos</t>
  </si>
  <si>
    <t>Pagamento de Autônomo S/ IRRF</t>
  </si>
  <si>
    <t>Líquido à Receber</t>
  </si>
  <si>
    <t>INSS Patronal - 20%</t>
  </si>
  <si>
    <t>Custo Total Projeto (Valor que deve constar no Pedido de Compras)</t>
  </si>
  <si>
    <t>Valor Bruto (Valor que deve constar no Requerimento)</t>
  </si>
  <si>
    <t>Pagamento de Autônomo c/ IRRF 7,5%</t>
  </si>
  <si>
    <t>R$ 1.903,99 à 2.826,65</t>
  </si>
  <si>
    <t>IRRF - 7,5% (menos alíquota de R$ 142,80)</t>
  </si>
  <si>
    <t>Pagamento de Autônomo c/ IRRF 15%</t>
  </si>
  <si>
    <t>IRRF - 15% (menos alíquota de R$ 354,80)</t>
  </si>
  <si>
    <t>R$ 2.826,66 à 3.751,01</t>
  </si>
  <si>
    <t>Pagamento de Autônomo c/ IRRF 22,5%</t>
  </si>
  <si>
    <t>R$ 3.751,02 à 4.664,68</t>
  </si>
  <si>
    <t>IRRF - 22,5% (menos alíquota de R$ 636,13)</t>
  </si>
  <si>
    <t>Pagamento de Autônomo c/ IRRF 27,5%</t>
  </si>
  <si>
    <r>
      <t>INSS - 11%</t>
    </r>
    <r>
      <rPr>
        <sz val="11"/>
        <color rgb="FFFF0000"/>
        <rFont val="Calibri"/>
        <family val="2"/>
      </rPr>
      <t>*</t>
    </r>
  </si>
  <si>
    <t>Até R$1.903,98</t>
  </si>
  <si>
    <t xml:space="preserve">Acima de R$ 4.664,69 </t>
  </si>
  <si>
    <t>IRRF - 27,5% (menos alíquota de R$ 869,36)</t>
  </si>
  <si>
    <t>*Teto Máximo para recolhimento de INSS é de R$ 671,11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</si>
</sst>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12">
    <font>
      <sz val="11"/>
      <color indexed="8"/>
      <name val="Calibri"/>
      <family val="2"/>
    </font>
    <font>
      <sz val="11"/>
      <color indexed="8"/>
      <name val="Arial"/>
      <family val="2"/>
    </font>
    <font>
      <b/>
      <u/>
      <sz val="14"/>
      <color indexed="8"/>
      <name val="Arial"/>
      <family val="2"/>
    </font>
    <font>
      <u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rgb="FFFF000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4">
    <xf numFmtId="0" fontId="0" fillId="0" borderId="0" xfId="0"/>
    <xf numFmtId="4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4" fontId="1" fillId="0" borderId="3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4" fontId="4" fillId="0" borderId="5" xfId="0" applyNumberFormat="1" applyFont="1" applyBorder="1"/>
    <xf numFmtId="0" fontId="4" fillId="0" borderId="5" xfId="0" applyFont="1" applyBorder="1"/>
    <xf numFmtId="0" fontId="4" fillId="0" borderId="0" xfId="0" applyFont="1" applyBorder="1"/>
    <xf numFmtId="0" fontId="5" fillId="2" borderId="8" xfId="0" applyFont="1" applyFill="1" applyBorder="1" applyAlignment="1">
      <alignment horizontal="left"/>
    </xf>
    <xf numFmtId="0" fontId="5" fillId="2" borderId="11" xfId="0" applyFont="1" applyFill="1" applyBorder="1"/>
    <xf numFmtId="4" fontId="5" fillId="3" borderId="6" xfId="0" applyNumberFormat="1" applyFont="1" applyFill="1" applyBorder="1" applyAlignment="1" applyProtection="1">
      <alignment horizontal="right"/>
    </xf>
    <xf numFmtId="0" fontId="4" fillId="3" borderId="13" xfId="0" applyFont="1" applyFill="1" applyBorder="1" applyAlignment="1">
      <alignment horizontal="right"/>
    </xf>
    <xf numFmtId="4" fontId="5" fillId="3" borderId="6" xfId="0" applyNumberFormat="1" applyFont="1" applyFill="1" applyBorder="1" applyAlignment="1">
      <alignment horizontal="right"/>
    </xf>
    <xf numFmtId="0" fontId="1" fillId="0" borderId="14" xfId="0" applyFont="1" applyBorder="1"/>
    <xf numFmtId="0" fontId="4" fillId="0" borderId="15" xfId="0" applyFont="1" applyBorder="1"/>
    <xf numFmtId="4" fontId="4" fillId="0" borderId="16" xfId="0" applyNumberFormat="1" applyFont="1" applyBorder="1"/>
    <xf numFmtId="0" fontId="4" fillId="0" borderId="16" xfId="0" applyFont="1" applyBorder="1"/>
    <xf numFmtId="0" fontId="0" fillId="0" borderId="19" xfId="0" applyBorder="1"/>
    <xf numFmtId="4" fontId="0" fillId="0" borderId="20" xfId="0" applyNumberFormat="1" applyBorder="1"/>
    <xf numFmtId="4" fontId="4" fillId="3" borderId="21" xfId="0" applyNumberFormat="1" applyFont="1" applyFill="1" applyBorder="1" applyAlignment="1">
      <alignment horizontal="right"/>
    </xf>
    <xf numFmtId="4" fontId="4" fillId="3" borderId="22" xfId="0" applyNumberFormat="1" applyFont="1" applyFill="1" applyBorder="1" applyAlignment="1">
      <alignment horizontal="right"/>
    </xf>
    <xf numFmtId="4" fontId="4" fillId="3" borderId="23" xfId="0" applyNumberFormat="1" applyFont="1" applyFill="1" applyBorder="1" applyAlignment="1">
      <alignment horizontal="right"/>
    </xf>
    <xf numFmtId="0" fontId="1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5" xfId="0" applyFont="1" applyBorder="1" applyAlignment="1">
      <alignment vertical="center"/>
    </xf>
    <xf numFmtId="44" fontId="0" fillId="0" borderId="0" xfId="1" applyFont="1" applyAlignment="1">
      <alignment vertical="center"/>
    </xf>
    <xf numFmtId="0" fontId="0" fillId="0" borderId="24" xfId="0" applyBorder="1" applyAlignment="1">
      <alignment vertical="center"/>
    </xf>
    <xf numFmtId="44" fontId="0" fillId="0" borderId="25" xfId="1" applyFont="1" applyBorder="1" applyAlignment="1">
      <alignment vertical="center"/>
    </xf>
    <xf numFmtId="0" fontId="0" fillId="4" borderId="24" xfId="0" applyFill="1" applyBorder="1" applyAlignment="1">
      <alignment vertical="center"/>
    </xf>
    <xf numFmtId="44" fontId="7" fillId="4" borderId="25" xfId="1" applyFont="1" applyFill="1" applyBorder="1" applyAlignment="1">
      <alignment vertical="center"/>
    </xf>
    <xf numFmtId="0" fontId="0" fillId="5" borderId="26" xfId="0" applyFill="1" applyBorder="1" applyAlignment="1">
      <alignment vertical="center"/>
    </xf>
    <xf numFmtId="44" fontId="7" fillId="5" borderId="27" xfId="1" applyFont="1" applyFill="1" applyBorder="1" applyAlignment="1">
      <alignment vertical="center"/>
    </xf>
    <xf numFmtId="0" fontId="4" fillId="3" borderId="13" xfId="0" applyFont="1" applyFill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44" fontId="7" fillId="0" borderId="30" xfId="1" applyFont="1" applyBorder="1" applyAlignment="1">
      <alignment horizontal="center" vertical="center"/>
    </xf>
    <xf numFmtId="44" fontId="7" fillId="0" borderId="31" xfId="1" applyFont="1" applyBorder="1" applyAlignment="1">
      <alignment horizontal="center" vertical="center"/>
    </xf>
    <xf numFmtId="49" fontId="7" fillId="0" borderId="30" xfId="1" applyNumberFormat="1" applyFont="1" applyBorder="1" applyAlignment="1">
      <alignment horizontal="center" vertical="center"/>
    </xf>
    <xf numFmtId="49" fontId="7" fillId="0" borderId="31" xfId="1" applyNumberFormat="1" applyFont="1" applyBorder="1" applyAlignment="1">
      <alignment horizontal="center" vertical="center"/>
    </xf>
    <xf numFmtId="4" fontId="4" fillId="3" borderId="9" xfId="0" applyNumberFormat="1" applyFont="1" applyFill="1" applyBorder="1" applyAlignment="1">
      <alignment horizontal="right"/>
    </xf>
    <xf numFmtId="0" fontId="4" fillId="0" borderId="18" xfId="0" applyFont="1" applyBorder="1" applyAlignment="1">
      <alignment horizontal="center"/>
    </xf>
    <xf numFmtId="4" fontId="5" fillId="3" borderId="12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showGridLines="0" tabSelected="1" topLeftCell="B1" workbookViewId="0">
      <pane ySplit="1" topLeftCell="A2" activePane="bottomLeft" state="frozen"/>
      <selection activeCell="B1" sqref="B1"/>
      <selection pane="bottomLeft" activeCell="G14" sqref="G14"/>
    </sheetView>
  </sheetViews>
  <sheetFormatPr defaultColWidth="9" defaultRowHeight="15"/>
  <cols>
    <col min="1" max="1" width="6.7109375" style="28" hidden="1" customWidth="1"/>
    <col min="2" max="2" width="9" style="28"/>
    <col min="3" max="3" width="62" style="28" bestFit="1" customWidth="1"/>
    <col min="4" max="4" width="13.28515625" style="30" bestFit="1" customWidth="1"/>
    <col min="5" max="16384" width="9" style="28"/>
  </cols>
  <sheetData>
    <row r="1" spans="1:4" ht="26.25" customHeight="1">
      <c r="A1" s="27"/>
      <c r="C1" s="40" t="s">
        <v>16</v>
      </c>
      <c r="D1" s="40"/>
    </row>
    <row r="2" spans="1:4" ht="18.75" thickBot="1">
      <c r="A2" s="29"/>
    </row>
    <row r="3" spans="1:4" ht="18">
      <c r="A3" s="29"/>
      <c r="C3" s="41" t="s">
        <v>17</v>
      </c>
      <c r="D3" s="42"/>
    </row>
    <row r="4" spans="1:4" ht="18">
      <c r="A4" s="29"/>
      <c r="C4" s="45" t="s">
        <v>33</v>
      </c>
      <c r="D4" s="46"/>
    </row>
    <row r="5" spans="1:4" ht="18">
      <c r="A5" s="29"/>
      <c r="C5" s="31" t="s">
        <v>21</v>
      </c>
      <c r="D5" s="32">
        <v>0</v>
      </c>
    </row>
    <row r="6" spans="1:4" ht="18">
      <c r="A6" s="29"/>
      <c r="C6" s="31" t="s">
        <v>2</v>
      </c>
      <c r="D6" s="32">
        <f>D5*5%</f>
        <v>0</v>
      </c>
    </row>
    <row r="7" spans="1:4" ht="18">
      <c r="A7" s="29"/>
      <c r="C7" s="31" t="s">
        <v>3</v>
      </c>
      <c r="D7" s="32">
        <f>D5*11%</f>
        <v>0</v>
      </c>
    </row>
    <row r="8" spans="1:4" ht="18">
      <c r="A8" s="29"/>
      <c r="C8" s="33" t="s">
        <v>18</v>
      </c>
      <c r="D8" s="34">
        <f>D5-D6-D7</f>
        <v>0</v>
      </c>
    </row>
    <row r="9" spans="1:4" ht="18">
      <c r="A9" s="29"/>
      <c r="C9" s="31" t="s">
        <v>19</v>
      </c>
      <c r="D9" s="32">
        <f>D5*20%</f>
        <v>0</v>
      </c>
    </row>
    <row r="10" spans="1:4" ht="18.75" thickBot="1">
      <c r="A10" s="29"/>
      <c r="C10" s="35" t="s">
        <v>20</v>
      </c>
      <c r="D10" s="36">
        <f>D5+D9</f>
        <v>0</v>
      </c>
    </row>
    <row r="11" spans="1:4" ht="18.75" thickBot="1">
      <c r="A11" s="29"/>
    </row>
    <row r="12" spans="1:4" ht="18">
      <c r="A12" s="29"/>
      <c r="C12" s="41" t="s">
        <v>22</v>
      </c>
      <c r="D12" s="42"/>
    </row>
    <row r="13" spans="1:4" ht="18">
      <c r="A13" s="29"/>
      <c r="C13" s="43" t="s">
        <v>23</v>
      </c>
      <c r="D13" s="44"/>
    </row>
    <row r="14" spans="1:4" ht="18">
      <c r="A14" s="29"/>
      <c r="C14" s="31" t="s">
        <v>21</v>
      </c>
      <c r="D14" s="32"/>
    </row>
    <row r="15" spans="1:4" ht="18">
      <c r="A15" s="29"/>
      <c r="C15" s="31" t="s">
        <v>2</v>
      </c>
      <c r="D15" s="32">
        <f>D14*5%</f>
        <v>0</v>
      </c>
    </row>
    <row r="16" spans="1:4" ht="18">
      <c r="A16" s="29"/>
      <c r="C16" s="31" t="s">
        <v>3</v>
      </c>
      <c r="D16" s="32">
        <f>D14*11%</f>
        <v>0</v>
      </c>
    </row>
    <row r="17" spans="1:4" ht="18.75" thickBot="1">
      <c r="A17" s="29"/>
      <c r="C17" s="31" t="s">
        <v>24</v>
      </c>
      <c r="D17" s="32">
        <f>SUM(D14-D16)*7.5%-(142.8)</f>
        <v>-142.80000000000001</v>
      </c>
    </row>
    <row r="18" spans="1:4" ht="18.75" thickBot="1">
      <c r="A18" s="37"/>
      <c r="C18" s="33" t="s">
        <v>18</v>
      </c>
      <c r="D18" s="34">
        <f>D14-D15-D16-D17</f>
        <v>142.80000000000001</v>
      </c>
    </row>
    <row r="19" spans="1:4" ht="18">
      <c r="A19" s="29"/>
      <c r="C19" s="31" t="s">
        <v>19</v>
      </c>
      <c r="D19" s="32">
        <f>D14*20%</f>
        <v>0</v>
      </c>
    </row>
    <row r="20" spans="1:4" ht="18.75" thickBot="1">
      <c r="A20" s="29"/>
      <c r="C20" s="35" t="s">
        <v>20</v>
      </c>
      <c r="D20" s="36">
        <f>D14+D19</f>
        <v>0</v>
      </c>
    </row>
    <row r="21" spans="1:4" ht="18.75" thickBot="1">
      <c r="A21" s="29"/>
    </row>
    <row r="22" spans="1:4" ht="18">
      <c r="A22" s="29"/>
      <c r="C22" s="41" t="s">
        <v>25</v>
      </c>
      <c r="D22" s="42"/>
    </row>
    <row r="23" spans="1:4" ht="18">
      <c r="A23" s="29"/>
      <c r="C23" s="43" t="s">
        <v>27</v>
      </c>
      <c r="D23" s="44"/>
    </row>
    <row r="24" spans="1:4" ht="18">
      <c r="A24" s="29"/>
      <c r="C24" s="31" t="s">
        <v>21</v>
      </c>
      <c r="D24" s="32">
        <v>0</v>
      </c>
    </row>
    <row r="25" spans="1:4" ht="18">
      <c r="A25" s="29"/>
      <c r="C25" s="31" t="s">
        <v>2</v>
      </c>
      <c r="D25" s="32">
        <f>D24*5%</f>
        <v>0</v>
      </c>
    </row>
    <row r="26" spans="1:4" ht="18.75" thickBot="1">
      <c r="A26" s="29"/>
      <c r="C26" s="31" t="s">
        <v>3</v>
      </c>
      <c r="D26" s="32">
        <f>D24*11%</f>
        <v>0</v>
      </c>
    </row>
    <row r="27" spans="1:4" ht="18.75" thickBot="1">
      <c r="A27" s="37"/>
      <c r="C27" s="31" t="s">
        <v>26</v>
      </c>
      <c r="D27" s="32">
        <f>SUM(D24-D26)*15%-(354.8)</f>
        <v>-354.8</v>
      </c>
    </row>
    <row r="28" spans="1:4" ht="18">
      <c r="A28" s="29"/>
      <c r="C28" s="33" t="s">
        <v>18</v>
      </c>
      <c r="D28" s="34">
        <f>D24-D25-D26-D27</f>
        <v>354.8</v>
      </c>
    </row>
    <row r="29" spans="1:4" ht="18">
      <c r="A29" s="29"/>
      <c r="C29" s="31" t="s">
        <v>19</v>
      </c>
      <c r="D29" s="32">
        <f>D24*20%</f>
        <v>0</v>
      </c>
    </row>
    <row r="30" spans="1:4" ht="18.75" thickBot="1">
      <c r="A30" s="29"/>
      <c r="C30" s="35" t="s">
        <v>20</v>
      </c>
      <c r="D30" s="36">
        <f>D24+D29</f>
        <v>0</v>
      </c>
    </row>
    <row r="31" spans="1:4" ht="18.75" thickBot="1">
      <c r="A31" s="29"/>
    </row>
    <row r="32" spans="1:4" ht="18">
      <c r="A32" s="29"/>
      <c r="C32" s="41" t="s">
        <v>28</v>
      </c>
      <c r="D32" s="42"/>
    </row>
    <row r="33" spans="1:4" ht="18">
      <c r="A33" s="29"/>
      <c r="C33" s="43" t="s">
        <v>29</v>
      </c>
      <c r="D33" s="44"/>
    </row>
    <row r="34" spans="1:4" ht="18">
      <c r="A34" s="29"/>
      <c r="C34" s="31" t="s">
        <v>21</v>
      </c>
      <c r="D34" s="32">
        <v>0</v>
      </c>
    </row>
    <row r="35" spans="1:4" ht="18.75" thickBot="1">
      <c r="A35" s="29"/>
      <c r="C35" s="31" t="s">
        <v>2</v>
      </c>
      <c r="D35" s="32">
        <f>D34*5%</f>
        <v>0</v>
      </c>
    </row>
    <row r="36" spans="1:4" ht="18.75" thickBot="1">
      <c r="A36" s="37"/>
      <c r="C36" s="31" t="s">
        <v>3</v>
      </c>
      <c r="D36" s="32">
        <f>D34*11%</f>
        <v>0</v>
      </c>
    </row>
    <row r="37" spans="1:4" ht="18">
      <c r="A37" s="29"/>
      <c r="C37" s="31" t="s">
        <v>30</v>
      </c>
      <c r="D37" s="32">
        <f>SUM(D34-D36)*22.5%-(636.13)</f>
        <v>-636.13</v>
      </c>
    </row>
    <row r="38" spans="1:4" ht="18">
      <c r="A38" s="29"/>
      <c r="C38" s="33" t="s">
        <v>18</v>
      </c>
      <c r="D38" s="34">
        <f>D34-D35-D36-D37</f>
        <v>636.13</v>
      </c>
    </row>
    <row r="39" spans="1:4" ht="18">
      <c r="A39" s="29"/>
      <c r="C39" s="31" t="s">
        <v>19</v>
      </c>
      <c r="D39" s="32">
        <f>D34*20%</f>
        <v>0</v>
      </c>
    </row>
    <row r="40" spans="1:4" ht="18.75" thickBot="1">
      <c r="A40" s="29"/>
      <c r="C40" s="35" t="s">
        <v>20</v>
      </c>
      <c r="D40" s="36">
        <f>D34+D39</f>
        <v>0</v>
      </c>
    </row>
    <row r="41" spans="1:4" ht="18.75" thickBot="1">
      <c r="A41" s="29"/>
    </row>
    <row r="42" spans="1:4" ht="18">
      <c r="A42" s="29"/>
      <c r="C42" s="41" t="s">
        <v>31</v>
      </c>
      <c r="D42" s="42"/>
    </row>
    <row r="43" spans="1:4" ht="18">
      <c r="A43" s="29"/>
      <c r="C43" s="43" t="s">
        <v>34</v>
      </c>
      <c r="D43" s="44"/>
    </row>
    <row r="44" spans="1:4" ht="18.75" thickBot="1">
      <c r="A44" s="29"/>
      <c r="C44" s="31" t="s">
        <v>21</v>
      </c>
      <c r="D44" s="32"/>
    </row>
    <row r="45" spans="1:4" ht="18.75" thickBot="1">
      <c r="A45" s="37"/>
      <c r="C45" s="31" t="s">
        <v>2</v>
      </c>
      <c r="D45" s="32">
        <f>D44*5%</f>
        <v>0</v>
      </c>
    </row>
    <row r="46" spans="1:4" ht="18" hidden="1">
      <c r="A46" s="29"/>
      <c r="C46" s="31" t="s">
        <v>32</v>
      </c>
      <c r="D46" s="32">
        <f>D44*11%</f>
        <v>0</v>
      </c>
    </row>
    <row r="47" spans="1:4" ht="18">
      <c r="A47" s="29"/>
      <c r="C47" s="31" t="s">
        <v>32</v>
      </c>
      <c r="D47" s="32">
        <f>IF(D46&gt;671.11,671.11,D46)</f>
        <v>0</v>
      </c>
    </row>
    <row r="48" spans="1:4" ht="18">
      <c r="A48" s="29"/>
      <c r="C48" s="31" t="s">
        <v>35</v>
      </c>
      <c r="D48" s="32">
        <f>SUM(D44-D47)*27.5%-(869.36)</f>
        <v>-869.36</v>
      </c>
    </row>
    <row r="49" spans="1:4" ht="18.75" thickBot="1">
      <c r="A49" s="38"/>
      <c r="C49" s="33" t="s">
        <v>18</v>
      </c>
      <c r="D49" s="34">
        <f>D44-D45-D47-D48</f>
        <v>869.36</v>
      </c>
    </row>
    <row r="50" spans="1:4">
      <c r="C50" s="31" t="s">
        <v>19</v>
      </c>
      <c r="D50" s="32">
        <f>D44*20%</f>
        <v>0</v>
      </c>
    </row>
    <row r="51" spans="1:4" ht="15.75" thickBot="1">
      <c r="C51" s="35" t="s">
        <v>20</v>
      </c>
      <c r="D51" s="36">
        <f>D44+D50</f>
        <v>0</v>
      </c>
    </row>
    <row r="52" spans="1:4">
      <c r="C52" s="39" t="s">
        <v>36</v>
      </c>
    </row>
  </sheetData>
  <sheetProtection selectLockedCells="1" selectUnlockedCells="1"/>
  <mergeCells count="11">
    <mergeCell ref="C43:D43"/>
    <mergeCell ref="C22:D22"/>
    <mergeCell ref="C23:D23"/>
    <mergeCell ref="C32:D32"/>
    <mergeCell ref="C33:D33"/>
    <mergeCell ref="C42:D42"/>
    <mergeCell ref="C1:D1"/>
    <mergeCell ref="C12:D12"/>
    <mergeCell ref="C13:D13"/>
    <mergeCell ref="C4:D4"/>
    <mergeCell ref="C3:D3"/>
  </mergeCells>
  <pageMargins left="0.51181102362204722" right="0.51181102362204722" top="0.78740157480314965" bottom="0.78740157480314965" header="0.51181102362204722" footer="0.51181102362204722"/>
  <pageSetup paperSize="9" firstPageNumber="0" orientation="portrait" horizontalDpi="300" verticalDpi="300" r:id="rId1"/>
  <headerFooter alignWithMargins="0">
    <oddHeader>&amp;C&amp;G</oddHeader>
    <oddFooter>&amp;LÚltima Revisão: Set/2020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topLeftCell="A7" workbookViewId="0">
      <selection activeCell="C16" sqref="C16"/>
    </sheetView>
  </sheetViews>
  <sheetFormatPr defaultColWidth="9" defaultRowHeight="15"/>
  <cols>
    <col min="1" max="1" width="9.28515625" customWidth="1"/>
    <col min="2" max="2" width="23.140625" customWidth="1"/>
    <col min="3" max="3" width="5" customWidth="1"/>
    <col min="4" max="4" width="15" customWidth="1"/>
    <col min="5" max="5" width="18.140625" customWidth="1"/>
    <col min="6" max="6" width="9.85546875" style="1" customWidth="1"/>
    <col min="7" max="7" width="6.7109375" hidden="1" customWidth="1"/>
  </cols>
  <sheetData>
    <row r="1" spans="1:7">
      <c r="A1" s="2"/>
      <c r="B1" s="3"/>
      <c r="C1" s="3"/>
      <c r="D1" s="3"/>
      <c r="E1" s="3"/>
      <c r="F1" s="4"/>
      <c r="G1" s="5"/>
    </row>
    <row r="2" spans="1:7" ht="18">
      <c r="A2" s="6"/>
      <c r="B2" s="7" t="s">
        <v>0</v>
      </c>
      <c r="C2" s="8"/>
      <c r="D2" s="9"/>
      <c r="E2" s="8"/>
      <c r="F2" s="10"/>
      <c r="G2" s="11"/>
    </row>
    <row r="3" spans="1:7" ht="18">
      <c r="A3" s="6"/>
      <c r="B3" s="12"/>
      <c r="C3" s="12"/>
      <c r="D3" s="12"/>
      <c r="E3" s="12"/>
      <c r="F3" s="10"/>
      <c r="G3" s="11"/>
    </row>
    <row r="4" spans="1:7" ht="18">
      <c r="A4" s="6"/>
      <c r="B4" s="12"/>
      <c r="C4" s="12"/>
      <c r="D4" s="12"/>
      <c r="E4" s="12"/>
      <c r="F4" s="10"/>
      <c r="G4" s="11"/>
    </row>
    <row r="5" spans="1:7" ht="18">
      <c r="A5" s="6"/>
      <c r="B5" s="51" t="s">
        <v>5</v>
      </c>
      <c r="C5" s="51"/>
      <c r="D5" s="51"/>
      <c r="E5" s="51"/>
      <c r="F5" s="10"/>
      <c r="G5" s="11"/>
    </row>
    <row r="6" spans="1:7" ht="18">
      <c r="A6" s="6"/>
      <c r="B6" s="53"/>
      <c r="C6" s="53"/>
      <c r="D6" s="53"/>
      <c r="E6" s="53"/>
      <c r="F6" s="10"/>
      <c r="G6" s="11"/>
    </row>
    <row r="7" spans="1:7" ht="18">
      <c r="A7" s="6"/>
      <c r="B7" s="13" t="s">
        <v>1</v>
      </c>
      <c r="C7" s="47">
        <v>3087.89</v>
      </c>
      <c r="D7" s="47"/>
      <c r="E7" s="47"/>
      <c r="F7" s="10"/>
      <c r="G7" s="11"/>
    </row>
    <row r="8" spans="1:7" ht="18">
      <c r="A8" s="6"/>
      <c r="B8" s="13" t="s">
        <v>2</v>
      </c>
      <c r="C8" s="47">
        <f>SUM(C7*5%)</f>
        <v>154.39449999999999</v>
      </c>
      <c r="D8" s="47"/>
      <c r="E8" s="47"/>
      <c r="F8" s="10"/>
      <c r="G8" s="11"/>
    </row>
    <row r="9" spans="1:7" ht="18">
      <c r="A9" s="6"/>
      <c r="B9" s="13" t="s">
        <v>3</v>
      </c>
      <c r="C9" s="47">
        <f>SUM(C7*11%)</f>
        <v>339.66789999999997</v>
      </c>
      <c r="D9" s="47"/>
      <c r="E9" s="47"/>
      <c r="F9" s="10"/>
      <c r="G9" s="11"/>
    </row>
    <row r="10" spans="1:7" ht="18">
      <c r="A10" s="6"/>
      <c r="B10" s="13" t="s">
        <v>6</v>
      </c>
      <c r="C10" s="47">
        <f>SUM(C7-C9)*7.5%-F10</f>
        <v>77.8066575</v>
      </c>
      <c r="D10" s="47"/>
      <c r="E10" s="47"/>
      <c r="F10" s="15">
        <v>128.31</v>
      </c>
      <c r="G10" s="16"/>
    </row>
    <row r="11" spans="1:7" ht="18">
      <c r="A11" s="6"/>
      <c r="B11" s="50"/>
      <c r="C11" s="50"/>
      <c r="D11" s="50"/>
      <c r="E11" s="50"/>
      <c r="F11" s="10"/>
      <c r="G11" s="11"/>
    </row>
    <row r="12" spans="1:7" ht="18">
      <c r="A12" s="6"/>
      <c r="B12" s="14" t="s">
        <v>4</v>
      </c>
      <c r="C12" s="49">
        <f>SUM(C7-C8-C9-C10)</f>
        <v>2516.0209425000003</v>
      </c>
      <c r="D12" s="49"/>
      <c r="E12" s="49"/>
      <c r="F12" s="10"/>
      <c r="G12" s="11"/>
    </row>
    <row r="13" spans="1:7" ht="18">
      <c r="A13" s="6"/>
      <c r="B13" s="12"/>
      <c r="C13" s="12"/>
      <c r="D13" s="12"/>
      <c r="E13" s="12"/>
      <c r="F13" s="10"/>
      <c r="G13" s="11"/>
    </row>
    <row r="14" spans="1:7" ht="18">
      <c r="A14" s="6"/>
      <c r="B14" s="51" t="s">
        <v>7</v>
      </c>
      <c r="C14" s="51"/>
      <c r="D14" s="51"/>
      <c r="E14" s="51"/>
      <c r="F14" s="10"/>
      <c r="G14" s="11"/>
    </row>
    <row r="15" spans="1:7" ht="18">
      <c r="A15" s="6"/>
      <c r="B15" s="52"/>
      <c r="C15" s="52"/>
      <c r="D15" s="52"/>
      <c r="E15" s="52"/>
      <c r="F15" s="10"/>
      <c r="G15" s="11"/>
    </row>
    <row r="16" spans="1:7" ht="18">
      <c r="A16" s="6"/>
      <c r="B16" s="13" t="s">
        <v>1</v>
      </c>
      <c r="C16" s="47">
        <v>3418.59</v>
      </c>
      <c r="D16" s="47"/>
      <c r="E16" s="47"/>
      <c r="F16" s="10"/>
      <c r="G16" s="11"/>
    </row>
    <row r="17" spans="1:7" ht="18">
      <c r="A17" s="6"/>
      <c r="B17" s="13" t="s">
        <v>2</v>
      </c>
      <c r="C17" s="47">
        <f>SUM(C16*5%)</f>
        <v>170.92950000000002</v>
      </c>
      <c r="D17" s="47"/>
      <c r="E17" s="47"/>
      <c r="F17" s="10"/>
      <c r="G17" s="11"/>
    </row>
    <row r="18" spans="1:7" ht="18">
      <c r="A18" s="6"/>
      <c r="B18" s="13" t="s">
        <v>3</v>
      </c>
      <c r="C18" s="47">
        <f>SUM(C16*11%)</f>
        <v>376.04490000000004</v>
      </c>
      <c r="D18" s="47"/>
      <c r="E18" s="47"/>
      <c r="F18" s="10"/>
      <c r="G18" s="11"/>
    </row>
    <row r="19" spans="1:7" ht="18">
      <c r="A19" s="6"/>
      <c r="B19" s="13" t="s">
        <v>8</v>
      </c>
      <c r="C19" s="47">
        <f>SUM(C16-C18)*15%-F19</f>
        <v>135.78176500000001</v>
      </c>
      <c r="D19" s="47"/>
      <c r="E19" s="47"/>
      <c r="F19" s="17">
        <v>320.60000000000002</v>
      </c>
      <c r="G19" s="16"/>
    </row>
    <row r="20" spans="1:7" ht="18">
      <c r="A20" s="6"/>
      <c r="B20" s="48"/>
      <c r="C20" s="48"/>
      <c r="D20" s="48"/>
      <c r="E20" s="48"/>
      <c r="F20" s="10"/>
      <c r="G20" s="11"/>
    </row>
    <row r="21" spans="1:7" ht="18">
      <c r="A21" s="6"/>
      <c r="B21" s="14" t="s">
        <v>4</v>
      </c>
      <c r="C21" s="49">
        <f>SUM(C16-C17-C18-C19)</f>
        <v>2735.8338349999999</v>
      </c>
      <c r="D21" s="49"/>
      <c r="E21" s="49"/>
      <c r="F21" s="10"/>
      <c r="G21" s="11"/>
    </row>
    <row r="22" spans="1:7" ht="18">
      <c r="A22" s="6"/>
      <c r="B22" s="12"/>
      <c r="C22" s="12"/>
      <c r="D22" s="12"/>
      <c r="E22" s="12"/>
      <c r="F22" s="10"/>
      <c r="G22" s="11"/>
    </row>
    <row r="23" spans="1:7">
      <c r="A23" s="22"/>
      <c r="B23" s="22"/>
      <c r="C23" s="22"/>
      <c r="D23" s="22"/>
      <c r="E23" s="22"/>
      <c r="F23" s="23"/>
    </row>
    <row r="25" spans="1:7">
      <c r="A25" t="s">
        <v>9</v>
      </c>
    </row>
    <row r="27" spans="1:7">
      <c r="A27" s="1">
        <f>C7</f>
        <v>3087.89</v>
      </c>
      <c r="B27">
        <f>A27*20%</f>
        <v>617.57799999999997</v>
      </c>
      <c r="D27" s="1">
        <f>A27+B27</f>
        <v>3705.4679999999998</v>
      </c>
      <c r="E27" t="s">
        <v>10</v>
      </c>
      <c r="F27" s="1" t="s">
        <v>11</v>
      </c>
    </row>
    <row r="28" spans="1:7">
      <c r="A28" s="1">
        <f>C16</f>
        <v>3418.59</v>
      </c>
      <c r="B28">
        <f>A28*20%</f>
        <v>683.71800000000007</v>
      </c>
      <c r="D28" s="1">
        <f>A28+B28</f>
        <v>4102.308</v>
      </c>
      <c r="E28" t="s">
        <v>10</v>
      </c>
      <c r="F28" s="1" t="s">
        <v>12</v>
      </c>
    </row>
  </sheetData>
  <sheetProtection selectLockedCells="1" selectUnlockedCells="1"/>
  <mergeCells count="16">
    <mergeCell ref="C10:E10"/>
    <mergeCell ref="B5:E5"/>
    <mergeCell ref="B6:E6"/>
    <mergeCell ref="C7:E7"/>
    <mergeCell ref="C8:E8"/>
    <mergeCell ref="C9:E9"/>
    <mergeCell ref="C18:E18"/>
    <mergeCell ref="C19:E19"/>
    <mergeCell ref="B20:E20"/>
    <mergeCell ref="C21:E21"/>
    <mergeCell ref="B11:E11"/>
    <mergeCell ref="C12:E12"/>
    <mergeCell ref="B14:E14"/>
    <mergeCell ref="B15:E15"/>
    <mergeCell ref="C16:E16"/>
    <mergeCell ref="C17:E17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workbookViewId="0">
      <selection activeCell="C10" sqref="C10"/>
    </sheetView>
  </sheetViews>
  <sheetFormatPr defaultColWidth="9" defaultRowHeight="15"/>
  <cols>
    <col min="1" max="1" width="9" customWidth="1"/>
    <col min="2" max="2" width="25.140625" customWidth="1"/>
    <col min="3" max="3" width="9" customWidth="1"/>
    <col min="4" max="4" width="15.42578125" customWidth="1"/>
    <col min="5" max="5" width="31.140625" customWidth="1"/>
    <col min="6" max="6" width="14.28515625" customWidth="1"/>
  </cols>
  <sheetData>
    <row r="1" spans="1:7" ht="18">
      <c r="A1" s="6"/>
      <c r="B1" s="51" t="s">
        <v>13</v>
      </c>
      <c r="C1" s="51"/>
      <c r="D1" s="51"/>
      <c r="E1" s="51"/>
      <c r="F1" s="10"/>
      <c r="G1" s="11"/>
    </row>
    <row r="2" spans="1:7" ht="18">
      <c r="A2" s="6"/>
      <c r="B2" s="53"/>
      <c r="C2" s="53"/>
      <c r="D2" s="53"/>
      <c r="E2" s="53"/>
      <c r="F2" s="10"/>
      <c r="G2" s="11"/>
    </row>
    <row r="3" spans="1:7" ht="18">
      <c r="A3" s="6"/>
      <c r="B3" s="13" t="s">
        <v>1</v>
      </c>
      <c r="C3" s="47">
        <v>4410</v>
      </c>
      <c r="D3" s="47"/>
      <c r="E3" s="47"/>
      <c r="F3" s="10"/>
      <c r="G3" s="11"/>
    </row>
    <row r="4" spans="1:7" ht="18">
      <c r="A4" s="6"/>
      <c r="B4" s="13" t="s">
        <v>14</v>
      </c>
      <c r="C4" s="47">
        <v>70</v>
      </c>
      <c r="D4" s="47"/>
      <c r="E4" s="47"/>
      <c r="F4" s="10"/>
      <c r="G4" s="11"/>
    </row>
    <row r="5" spans="1:7" ht="18">
      <c r="A5" s="6"/>
      <c r="B5" s="13" t="s">
        <v>15</v>
      </c>
      <c r="C5" s="24"/>
      <c r="D5" s="25"/>
      <c r="E5" s="26"/>
      <c r="F5" s="10"/>
      <c r="G5" s="11"/>
    </row>
    <row r="6" spans="1:7" ht="18">
      <c r="A6" s="6"/>
      <c r="B6" s="13" t="s">
        <v>3</v>
      </c>
      <c r="C6" s="47">
        <v>482.93</v>
      </c>
      <c r="D6" s="47"/>
      <c r="E6" s="47"/>
      <c r="F6" s="10"/>
      <c r="G6" s="11"/>
    </row>
    <row r="7" spans="1:7" ht="18">
      <c r="A7" s="6"/>
      <c r="B7" s="13"/>
      <c r="C7" s="24"/>
      <c r="D7" s="25"/>
      <c r="E7" s="26"/>
      <c r="F7" s="10"/>
      <c r="G7" s="11"/>
    </row>
    <row r="8" spans="1:7" ht="18">
      <c r="A8" s="6"/>
      <c r="B8" s="13"/>
      <c r="C8" s="47"/>
      <c r="D8" s="47"/>
      <c r="E8" s="47"/>
      <c r="F8" s="17"/>
      <c r="G8" s="16"/>
    </row>
    <row r="9" spans="1:7" ht="18">
      <c r="A9" s="6"/>
      <c r="B9" s="50"/>
      <c r="C9" s="50"/>
      <c r="D9" s="50"/>
      <c r="E9" s="50"/>
      <c r="F9" s="10"/>
      <c r="G9" s="11"/>
    </row>
    <row r="10" spans="1:7" ht="18">
      <c r="A10" s="6"/>
      <c r="B10" s="14" t="s">
        <v>4</v>
      </c>
      <c r="C10" s="49">
        <f>C3-C4-E5-C6-C8</f>
        <v>3857.07</v>
      </c>
      <c r="D10" s="49"/>
      <c r="E10" s="49"/>
      <c r="F10" s="10"/>
      <c r="G10" s="11"/>
    </row>
    <row r="11" spans="1:7" ht="18">
      <c r="A11" s="18"/>
      <c r="B11" s="19"/>
      <c r="C11" s="19"/>
      <c r="D11" s="19"/>
      <c r="E11" s="19"/>
      <c r="F11" s="20"/>
      <c r="G11" s="21"/>
    </row>
  </sheetData>
  <sheetProtection selectLockedCells="1" selectUnlockedCells="1"/>
  <mergeCells count="8">
    <mergeCell ref="B9:E9"/>
    <mergeCell ref="C10:E10"/>
    <mergeCell ref="B1:E1"/>
    <mergeCell ref="B2:E2"/>
    <mergeCell ref="C3:E3"/>
    <mergeCell ref="C4:E4"/>
    <mergeCell ref="C6:E6"/>
    <mergeCell ref="C8:E8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Geraldo Carvalhaes</dc:creator>
  <cp:lastModifiedBy>Fabiane</cp:lastModifiedBy>
  <cp:lastPrinted>2020-09-14T14:23:08Z</cp:lastPrinted>
  <dcterms:created xsi:type="dcterms:W3CDTF">2017-07-11T13:50:07Z</dcterms:created>
  <dcterms:modified xsi:type="dcterms:W3CDTF">2020-09-14T14:23:10Z</dcterms:modified>
</cp:coreProperties>
</file>